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30" windowWidth="9300" windowHeight="1845"/>
  </bookViews>
  <sheets>
    <sheet name="Private Kfz-Nutzung" sheetId="1" r:id="rId1"/>
  </sheets>
  <calcPr calcId="145621"/>
</workbook>
</file>

<file path=xl/calcChain.xml><?xml version="1.0" encoding="utf-8"?>
<calcChain xmlns="http://schemas.openxmlformats.org/spreadsheetml/2006/main">
  <c r="D21" i="1" l="1"/>
  <c r="E21" i="1" s="1"/>
  <c r="F21" i="1" s="1"/>
  <c r="G21" i="1" s="1"/>
  <c r="C17" i="1" l="1"/>
  <c r="G29" i="1" l="1"/>
  <c r="C29" i="1"/>
  <c r="D29" i="1" s="1"/>
  <c r="C19" i="1"/>
  <c r="E17" i="1"/>
  <c r="F17" i="1" s="1"/>
  <c r="G17" i="1" s="1"/>
  <c r="G8" i="1"/>
  <c r="G5" i="1"/>
  <c r="E19" i="1" l="1"/>
  <c r="F19" i="1" s="1"/>
  <c r="G19" i="1" s="1"/>
  <c r="D31" i="1" s="1"/>
  <c r="E31" i="1" s="1"/>
  <c r="G31" i="1" s="1"/>
  <c r="G10" i="1"/>
  <c r="H17" i="1" l="1"/>
  <c r="G22" i="1"/>
  <c r="H22" i="1" s="1"/>
  <c r="H19" i="1"/>
  <c r="H21" i="1"/>
  <c r="D32" i="1"/>
  <c r="E32" i="1" s="1"/>
  <c r="G32" i="1" s="1"/>
  <c r="H29" i="1" s="1"/>
  <c r="G33" i="1" l="1"/>
  <c r="H33" i="1" s="1"/>
  <c r="H31" i="1"/>
</calcChain>
</file>

<file path=xl/sharedStrings.xml><?xml version="1.0" encoding="utf-8"?>
<sst xmlns="http://schemas.openxmlformats.org/spreadsheetml/2006/main" count="32" uniqueCount="26">
  <si>
    <t>Steuerliche Auswirkung der privaten Kfz-Nutzung</t>
  </si>
  <si>
    <t>AK</t>
  </si>
  <si>
    <t>AfA</t>
  </si>
  <si>
    <t>Nd</t>
  </si>
  <si>
    <t>Kosten p.a.</t>
  </si>
  <si>
    <t>Steuern/Vers.</t>
  </si>
  <si>
    <t>lfd. Kosten</t>
  </si>
  <si>
    <t>km</t>
  </si>
  <si>
    <t>Verbrauch/l</t>
  </si>
  <si>
    <t>Rep/Wartung</t>
  </si>
  <si>
    <t>Gewinnerhöhung private Kfz-Nutzung</t>
  </si>
  <si>
    <t>1%-Regelung</t>
  </si>
  <si>
    <t>p.a.</t>
  </si>
  <si>
    <t>in Prozent</t>
  </si>
  <si>
    <t>Entfern-km</t>
  </si>
  <si>
    <t>Kfz-Verkauf nach 6 Jahren</t>
  </si>
  <si>
    <t>VK</t>
  </si>
  <si>
    <t>Buchgewinn</t>
  </si>
  <si>
    <t>Veräußerungsgewinn</t>
  </si>
  <si>
    <t>Priv. Kfz-Nutzung</t>
  </si>
  <si>
    <t>Kfz-Kosten</t>
  </si>
  <si>
    <t>6 Jahre</t>
  </si>
  <si>
    <t>Preis Super/l</t>
  </si>
  <si>
    <t>Whg./Betriebsstätte</t>
  </si>
  <si>
    <t>Entfernungspauschale</t>
  </si>
  <si>
    <t>Final abgezogene 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</si>
</sst>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Frutiger LT Std 55 Roman"/>
      <family val="2"/>
    </font>
    <font>
      <sz val="11"/>
      <color theme="1"/>
      <name val="Frutiger LT Std 55 Roman"/>
      <family val="2"/>
    </font>
    <font>
      <b/>
      <sz val="18"/>
      <color theme="1"/>
      <name val="Frutiger LT Std 55 Roman"/>
      <family val="2"/>
    </font>
    <font>
      <b/>
      <sz val="11"/>
      <color theme="0"/>
      <name val="Frutiger LT Std 55 Roman"/>
      <family val="2"/>
    </font>
    <font>
      <b/>
      <sz val="18"/>
      <color rgb="FF565656"/>
      <name val="Frutiger LT Std 55 Roman"/>
      <family val="2"/>
    </font>
    <font>
      <sz val="11"/>
      <color rgb="FF565656"/>
      <name val="Frutiger LT Std 55 Roman"/>
      <family val="2"/>
    </font>
    <font>
      <b/>
      <sz val="11"/>
      <color rgb="FF565656"/>
      <name val="Frutiger LT Std 55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9FE3"/>
        <bgColor indexed="64"/>
      </patternFill>
    </fill>
    <fill>
      <patternFill patternType="solid">
        <fgColor rgb="FF56565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/>
    <xf numFmtId="0" fontId="0" fillId="0" borderId="0" xfId="0" applyFill="1"/>
    <xf numFmtId="0" fontId="2" fillId="0" borderId="0" xfId="0" applyFont="1" applyFill="1" applyBorder="1"/>
    <xf numFmtId="0" fontId="1" fillId="0" borderId="0" xfId="0" applyFont="1" applyFill="1"/>
    <xf numFmtId="0" fontId="3" fillId="0" borderId="0" xfId="0" applyFont="1" applyFill="1" applyAlignment="1"/>
    <xf numFmtId="0" fontId="5" fillId="0" borderId="0" xfId="0" applyFont="1" applyFill="1" applyAlignment="1"/>
    <xf numFmtId="3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3" fontId="6" fillId="0" borderId="0" xfId="0" applyNumberFormat="1" applyFont="1" applyFill="1"/>
    <xf numFmtId="4" fontId="6" fillId="0" borderId="0" xfId="0" applyNumberFormat="1" applyFont="1" applyFill="1" applyAlignment="1">
      <alignment horizontal="center"/>
    </xf>
    <xf numFmtId="0" fontId="4" fillId="4" borderId="0" xfId="0" applyFont="1" applyFill="1"/>
    <xf numFmtId="3" fontId="4" fillId="4" borderId="0" xfId="0" applyNumberFormat="1" applyFont="1" applyFill="1"/>
    <xf numFmtId="9" fontId="4" fillId="4" borderId="0" xfId="0" applyNumberFormat="1" applyFont="1" applyFill="1"/>
    <xf numFmtId="0" fontId="6" fillId="2" borderId="0" xfId="0" applyFont="1" applyFill="1" applyAlignment="1">
      <alignment horizontal="center"/>
    </xf>
    <xf numFmtId="3" fontId="6" fillId="2" borderId="0" xfId="0" applyNumberFormat="1" applyFont="1" applyFill="1"/>
    <xf numFmtId="0" fontId="6" fillId="2" borderId="0" xfId="0" applyFont="1" applyFill="1"/>
    <xf numFmtId="0" fontId="7" fillId="2" borderId="0" xfId="0" applyFont="1" applyFill="1" applyAlignment="1">
      <alignment horizontal="center"/>
    </xf>
    <xf numFmtId="4" fontId="6" fillId="2" borderId="0" xfId="0" applyNumberFormat="1" applyFont="1" applyFill="1"/>
    <xf numFmtId="0" fontId="6" fillId="2" borderId="2" xfId="0" applyFont="1" applyFill="1" applyBorder="1"/>
    <xf numFmtId="3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3" fontId="6" fillId="2" borderId="2" xfId="0" applyNumberFormat="1" applyFont="1" applyFill="1" applyBorder="1"/>
    <xf numFmtId="0" fontId="6" fillId="2" borderId="1" xfId="0" applyFont="1" applyFill="1" applyBorder="1"/>
    <xf numFmtId="3" fontId="6" fillId="0" borderId="1" xfId="0" applyNumberFormat="1" applyFont="1" applyFill="1" applyBorder="1"/>
    <xf numFmtId="0" fontId="4" fillId="3" borderId="3" xfId="0" applyFont="1" applyFill="1" applyBorder="1" applyAlignment="1">
      <alignment horizontal="center"/>
    </xf>
    <xf numFmtId="0" fontId="0" fillId="0" borderId="2" xfId="0" applyFill="1" applyBorder="1"/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9" fontId="4" fillId="3" borderId="2" xfId="0" applyNumberFormat="1" applyFont="1" applyFill="1" applyBorder="1" applyAlignment="1">
      <alignment horizontal="center"/>
    </xf>
    <xf numFmtId="0" fontId="4" fillId="4" borderId="2" xfId="0" applyFont="1" applyFill="1" applyBorder="1"/>
    <xf numFmtId="3" fontId="4" fillId="4" borderId="2" xfId="0" applyNumberFormat="1" applyFont="1" applyFill="1" applyBorder="1"/>
    <xf numFmtId="10" fontId="4" fillId="4" borderId="2" xfId="0" applyNumberFormat="1" applyFont="1" applyFill="1" applyBorder="1"/>
    <xf numFmtId="0" fontId="2" fillId="0" borderId="2" xfId="0" applyFont="1" applyFill="1" applyBorder="1"/>
    <xf numFmtId="3" fontId="6" fillId="2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0" fontId="6" fillId="2" borderId="2" xfId="0" applyNumberFormat="1" applyFont="1" applyFill="1" applyBorder="1"/>
    <xf numFmtId="3" fontId="7" fillId="2" borderId="0" xfId="0" applyNumberFormat="1" applyFont="1" applyFill="1" applyAlignment="1">
      <alignment horizontal="center"/>
    </xf>
    <xf numFmtId="10" fontId="7" fillId="2" borderId="0" xfId="0" applyNumberFormat="1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10" fontId="6" fillId="2" borderId="0" xfId="0" applyNumberFormat="1" applyFont="1" applyFill="1"/>
    <xf numFmtId="3" fontId="6" fillId="2" borderId="0" xfId="0" applyNumberFormat="1" applyFont="1" applyFill="1" applyAlignment="1">
      <alignment horizontal="center"/>
    </xf>
    <xf numFmtId="3" fontId="6" fillId="2" borderId="0" xfId="0" applyNumberFormat="1" applyFont="1" applyFill="1" applyBorder="1"/>
    <xf numFmtId="4" fontId="7" fillId="2" borderId="0" xfId="0" applyNumberFormat="1" applyFont="1" applyFill="1" applyAlignment="1">
      <alignment horizontal="center"/>
    </xf>
    <xf numFmtId="0" fontId="7" fillId="2" borderId="2" xfId="0" applyFont="1" applyFill="1" applyBorder="1"/>
    <xf numFmtId="0" fontId="7" fillId="2" borderId="0" xfId="0" applyFont="1" applyFill="1"/>
    <xf numFmtId="0" fontId="7" fillId="2" borderId="1" xfId="0" applyFont="1" applyFill="1" applyBorder="1"/>
    <xf numFmtId="9" fontId="6" fillId="2" borderId="0" xfId="0" applyNumberFormat="1" applyFont="1" applyFill="1"/>
    <xf numFmtId="0" fontId="5" fillId="0" borderId="0" xfId="0" applyFont="1" applyFill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565656"/>
      <color rgb="FF009F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4"/>
  <sheetViews>
    <sheetView showGridLines="0" showRowColHeaders="0" tabSelected="1" zoomScaleNormal="100" zoomScalePageLayoutView="70" workbookViewId="0">
      <selection activeCell="M30" sqref="M30"/>
    </sheetView>
  </sheetViews>
  <sheetFormatPr baseColWidth="10" defaultRowHeight="15" x14ac:dyDescent="0.25"/>
  <cols>
    <col min="1" max="1" width="8.7109375" style="2" customWidth="1"/>
    <col min="2" max="2" width="26.140625" style="2" customWidth="1"/>
    <col min="3" max="8" width="14.28515625" style="2" customWidth="1"/>
    <col min="9" max="10" width="11.42578125" style="2"/>
    <col min="11" max="12" width="29.28515625" style="2" customWidth="1"/>
    <col min="13" max="16384" width="11.42578125" style="2"/>
  </cols>
  <sheetData>
    <row r="1" spans="2:8" ht="29.1" customHeight="1" x14ac:dyDescent="0.25"/>
    <row r="2" spans="2:8" ht="23.25" x14ac:dyDescent="0.35">
      <c r="B2" s="8" t="s">
        <v>0</v>
      </c>
      <c r="C2" s="7"/>
      <c r="D2" s="7"/>
      <c r="E2" s="7"/>
      <c r="F2" s="7"/>
      <c r="G2" s="7"/>
      <c r="H2" s="1"/>
    </row>
    <row r="3" spans="2:8" ht="5.0999999999999996" customHeight="1" x14ac:dyDescent="0.25"/>
    <row r="4" spans="2:8" s="6" customFormat="1" ht="14.45" customHeight="1" x14ac:dyDescent="0.25">
      <c r="B4" s="27"/>
      <c r="C4" s="27" t="s">
        <v>1</v>
      </c>
      <c r="D4" s="27" t="s">
        <v>3</v>
      </c>
      <c r="E4" s="27"/>
      <c r="F4" s="27"/>
      <c r="G4" s="27" t="s">
        <v>4</v>
      </c>
      <c r="H4" s="27" t="s">
        <v>13</v>
      </c>
    </row>
    <row r="5" spans="2:8" x14ac:dyDescent="0.25">
      <c r="B5" s="46" t="s">
        <v>2</v>
      </c>
      <c r="C5" s="22">
        <v>98000</v>
      </c>
      <c r="D5" s="23">
        <v>6</v>
      </c>
      <c r="E5" s="21"/>
      <c r="F5" s="21"/>
      <c r="G5" s="24">
        <f>C5/D5</f>
        <v>16333.333333333334</v>
      </c>
      <c r="H5" s="21"/>
    </row>
    <row r="6" spans="2:8" x14ac:dyDescent="0.25">
      <c r="B6" s="47" t="s">
        <v>5</v>
      </c>
      <c r="C6" s="18"/>
      <c r="D6" s="18"/>
      <c r="E6" s="18"/>
      <c r="F6" s="18"/>
      <c r="G6" s="11">
        <v>1450</v>
      </c>
      <c r="H6" s="18"/>
    </row>
    <row r="7" spans="2:8" x14ac:dyDescent="0.25">
      <c r="B7" s="19"/>
      <c r="C7" s="19" t="s">
        <v>7</v>
      </c>
      <c r="D7" s="19" t="s">
        <v>8</v>
      </c>
      <c r="E7" s="19" t="s">
        <v>22</v>
      </c>
      <c r="F7" s="16"/>
      <c r="G7" s="17"/>
      <c r="H7" s="18"/>
    </row>
    <row r="8" spans="2:8" x14ac:dyDescent="0.25">
      <c r="B8" s="47" t="s">
        <v>6</v>
      </c>
      <c r="C8" s="9">
        <v>15000</v>
      </c>
      <c r="D8" s="10">
        <v>10</v>
      </c>
      <c r="E8" s="12">
        <v>1.5</v>
      </c>
      <c r="F8" s="20"/>
      <c r="G8" s="17">
        <f>(C8/100)*D8*E8</f>
        <v>2250</v>
      </c>
      <c r="H8" s="18"/>
    </row>
    <row r="9" spans="2:8" x14ac:dyDescent="0.25">
      <c r="B9" s="48" t="s">
        <v>9</v>
      </c>
      <c r="C9" s="25"/>
      <c r="D9" s="25"/>
      <c r="E9" s="25"/>
      <c r="F9" s="25"/>
      <c r="G9" s="26">
        <v>1500</v>
      </c>
      <c r="H9" s="25"/>
    </row>
    <row r="10" spans="2:8" s="6" customFormat="1" x14ac:dyDescent="0.25">
      <c r="B10" s="13"/>
      <c r="C10" s="13"/>
      <c r="D10" s="13"/>
      <c r="E10" s="13"/>
      <c r="F10" s="13"/>
      <c r="G10" s="14">
        <f>SUM(G5:G9)</f>
        <v>21533.333333333336</v>
      </c>
      <c r="H10" s="15">
        <v>1</v>
      </c>
    </row>
    <row r="11" spans="2:8" s="4" customFormat="1" x14ac:dyDescent="0.25">
      <c r="B11" s="28"/>
      <c r="C11" s="28"/>
      <c r="D11" s="28"/>
      <c r="E11" s="28"/>
      <c r="F11" s="28"/>
      <c r="G11" s="28"/>
      <c r="H11" s="28"/>
    </row>
    <row r="12" spans="2:8" s="4" customFormat="1" x14ac:dyDescent="0.25"/>
    <row r="13" spans="2:8" x14ac:dyDescent="0.25">
      <c r="G13" s="3"/>
    </row>
    <row r="14" spans="2:8" ht="23.25" x14ac:dyDescent="0.35">
      <c r="B14" s="50" t="s">
        <v>10</v>
      </c>
      <c r="C14" s="50"/>
      <c r="D14" s="50"/>
      <c r="E14" s="50"/>
      <c r="F14" s="50"/>
      <c r="G14" s="50"/>
      <c r="H14" s="50"/>
    </row>
    <row r="15" spans="2:8" ht="5.0999999999999996" customHeight="1" x14ac:dyDescent="0.25">
      <c r="G15" s="3"/>
    </row>
    <row r="16" spans="2:8" s="6" customFormat="1" x14ac:dyDescent="0.25">
      <c r="B16" s="29"/>
      <c r="C16" s="30" t="s">
        <v>1</v>
      </c>
      <c r="D16" s="29"/>
      <c r="E16" s="31" t="s">
        <v>11</v>
      </c>
      <c r="F16" s="30" t="s">
        <v>12</v>
      </c>
      <c r="G16" s="29"/>
      <c r="H16" s="29"/>
    </row>
    <row r="17" spans="2:9" x14ac:dyDescent="0.25">
      <c r="B17" s="46" t="s">
        <v>11</v>
      </c>
      <c r="C17" s="36">
        <f>C5</f>
        <v>98000</v>
      </c>
      <c r="D17" s="37"/>
      <c r="E17" s="36">
        <f>C17*1%</f>
        <v>980</v>
      </c>
      <c r="F17" s="36">
        <f>E17*12</f>
        <v>11760</v>
      </c>
      <c r="G17" s="24">
        <f>F17*-1</f>
        <v>-11760</v>
      </c>
      <c r="H17" s="38">
        <f>(G17)/G10</f>
        <v>-0.54613003095975221</v>
      </c>
    </row>
    <row r="18" spans="2:9" x14ac:dyDescent="0.25">
      <c r="B18" s="47"/>
      <c r="C18" s="17"/>
      <c r="D18" s="39" t="s">
        <v>14</v>
      </c>
      <c r="E18" s="40">
        <v>2.9999999999999997E-4</v>
      </c>
      <c r="F18" s="41" t="s">
        <v>12</v>
      </c>
      <c r="G18" s="17"/>
      <c r="H18" s="42"/>
    </row>
    <row r="19" spans="2:9" x14ac:dyDescent="0.25">
      <c r="B19" s="47" t="s">
        <v>23</v>
      </c>
      <c r="C19" s="43">
        <f>C5</f>
        <v>98000</v>
      </c>
      <c r="D19" s="9">
        <v>15</v>
      </c>
      <c r="E19" s="43">
        <f>(C19*D19*E18)</f>
        <v>440.99999999999994</v>
      </c>
      <c r="F19" s="43">
        <f>E19*12</f>
        <v>5291.9999999999991</v>
      </c>
      <c r="G19" s="44">
        <f>F19*-1</f>
        <v>-5291.9999999999991</v>
      </c>
      <c r="H19" s="42">
        <f>(G19)/G10</f>
        <v>-0.24575851393188847</v>
      </c>
    </row>
    <row r="20" spans="2:9" x14ac:dyDescent="0.25">
      <c r="B20" s="47"/>
      <c r="C20" s="17"/>
      <c r="D20" s="17"/>
      <c r="E20" s="45">
        <v>0.3</v>
      </c>
      <c r="F20" s="17"/>
      <c r="G20" s="17"/>
      <c r="H20" s="18"/>
    </row>
    <row r="21" spans="2:9" x14ac:dyDescent="0.25">
      <c r="B21" s="47" t="s">
        <v>24</v>
      </c>
      <c r="C21" s="18"/>
      <c r="D21" s="43">
        <f>D19</f>
        <v>15</v>
      </c>
      <c r="E21" s="43">
        <f>D21*0.3*20</f>
        <v>90</v>
      </c>
      <c r="F21" s="43">
        <f>E21*12</f>
        <v>1080</v>
      </c>
      <c r="G21" s="44">
        <f>F21</f>
        <v>1080</v>
      </c>
      <c r="H21" s="42">
        <f>(G21)/G10</f>
        <v>5.0154798761609901E-2</v>
      </c>
    </row>
    <row r="22" spans="2:9" s="6" customFormat="1" x14ac:dyDescent="0.25">
      <c r="B22" s="32"/>
      <c r="C22" s="32"/>
      <c r="D22" s="32"/>
      <c r="E22" s="32"/>
      <c r="F22" s="32"/>
      <c r="G22" s="33">
        <f>SUM(G10:G21)</f>
        <v>5561.3333333333367</v>
      </c>
      <c r="H22" s="34">
        <f>(G22)/G10</f>
        <v>0.25826625386996915</v>
      </c>
    </row>
    <row r="23" spans="2:9" x14ac:dyDescent="0.25">
      <c r="B23" s="35"/>
      <c r="C23" s="35"/>
      <c r="D23" s="35"/>
      <c r="E23" s="35"/>
      <c r="F23" s="35"/>
      <c r="G23" s="35"/>
      <c r="H23" s="35"/>
      <c r="I23" s="5"/>
    </row>
    <row r="24" spans="2:9" x14ac:dyDescent="0.25">
      <c r="B24" s="5"/>
      <c r="C24" s="5"/>
      <c r="D24" s="5"/>
      <c r="E24" s="5"/>
      <c r="F24" s="5"/>
      <c r="G24" s="5"/>
      <c r="H24" s="5"/>
      <c r="I24" s="5"/>
    </row>
    <row r="26" spans="2:9" ht="23.25" x14ac:dyDescent="0.35">
      <c r="B26" s="50" t="s">
        <v>15</v>
      </c>
      <c r="C26" s="50"/>
      <c r="D26" s="50"/>
      <c r="E26" s="50"/>
      <c r="F26" s="50"/>
      <c r="G26" s="50"/>
      <c r="H26" s="50"/>
    </row>
    <row r="27" spans="2:9" ht="5.0999999999999996" customHeight="1" x14ac:dyDescent="0.25"/>
    <row r="28" spans="2:9" s="6" customFormat="1" x14ac:dyDescent="0.25">
      <c r="B28" s="29"/>
      <c r="C28" s="30" t="s">
        <v>1</v>
      </c>
      <c r="D28" s="30" t="s">
        <v>2</v>
      </c>
      <c r="E28" s="30" t="s">
        <v>16</v>
      </c>
      <c r="F28" s="30"/>
      <c r="G28" s="29" t="s">
        <v>17</v>
      </c>
      <c r="H28" s="29"/>
    </row>
    <row r="29" spans="2:9" x14ac:dyDescent="0.25">
      <c r="B29" s="46" t="s">
        <v>18</v>
      </c>
      <c r="C29" s="36">
        <f>C5</f>
        <v>98000</v>
      </c>
      <c r="D29" s="36">
        <f>C29*-1</f>
        <v>-98000</v>
      </c>
      <c r="E29" s="22">
        <v>22500</v>
      </c>
      <c r="F29" s="24"/>
      <c r="G29" s="24">
        <f>E29*-1</f>
        <v>-22500</v>
      </c>
      <c r="H29" s="38">
        <f>(G29)/G32</f>
        <v>-0.1741486068111455</v>
      </c>
    </row>
    <row r="30" spans="2:9" x14ac:dyDescent="0.25">
      <c r="B30" s="47"/>
      <c r="C30" s="17"/>
      <c r="D30" s="39" t="s">
        <v>12</v>
      </c>
      <c r="E30" s="19" t="s">
        <v>21</v>
      </c>
      <c r="F30" s="16"/>
      <c r="G30" s="18"/>
      <c r="H30" s="18"/>
    </row>
    <row r="31" spans="2:9" x14ac:dyDescent="0.25">
      <c r="B31" s="47" t="s">
        <v>19</v>
      </c>
      <c r="C31" s="18"/>
      <c r="D31" s="43">
        <f>(G17+G19+G21)*-1</f>
        <v>15972</v>
      </c>
      <c r="E31" s="43">
        <f>D31*6</f>
        <v>95832</v>
      </c>
      <c r="F31" s="17"/>
      <c r="G31" s="17">
        <f>E31*-1</f>
        <v>-95832</v>
      </c>
      <c r="H31" s="42">
        <f>(G31)/G32</f>
        <v>-0.74173374613003085</v>
      </c>
    </row>
    <row r="32" spans="2:9" x14ac:dyDescent="0.25">
      <c r="B32" s="47" t="s">
        <v>20</v>
      </c>
      <c r="C32" s="18"/>
      <c r="D32" s="43">
        <f>G10</f>
        <v>21533.333333333336</v>
      </c>
      <c r="E32" s="43">
        <f>D32*6</f>
        <v>129200.00000000001</v>
      </c>
      <c r="F32" s="17"/>
      <c r="G32" s="44">
        <f>E32</f>
        <v>129200.00000000001</v>
      </c>
      <c r="H32" s="49">
        <v>1</v>
      </c>
    </row>
    <row r="33" spans="2:8" s="6" customFormat="1" x14ac:dyDescent="0.25">
      <c r="B33" s="32" t="s">
        <v>25</v>
      </c>
      <c r="C33" s="32"/>
      <c r="D33" s="32"/>
      <c r="E33" s="33"/>
      <c r="F33" s="33"/>
      <c r="G33" s="33">
        <f>SUM(G29:G32)</f>
        <v>10868.000000000015</v>
      </c>
      <c r="H33" s="34">
        <f>(G33)/G32</f>
        <v>8.411764705882363E-2</v>
      </c>
    </row>
    <row r="34" spans="2:8" x14ac:dyDescent="0.25">
      <c r="B34" s="35"/>
      <c r="C34" s="35"/>
      <c r="D34" s="35"/>
      <c r="E34" s="35"/>
      <c r="F34" s="35"/>
      <c r="G34" s="35"/>
      <c r="H34" s="35"/>
    </row>
  </sheetData>
  <mergeCells count="2">
    <mergeCell ref="B14:H14"/>
    <mergeCell ref="B26:H26"/>
  </mergeCells>
  <pageMargins left="0.70866141732283472" right="0.70866141732283472" top="0.78740157480314965" bottom="0.78740157480314965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Private Kfz-Nutzung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Korth</dc:creator>
  <cp:lastModifiedBy>a a</cp:lastModifiedBy>
  <cp:lastPrinted>2015-10-19T10:02:17Z</cp:lastPrinted>
  <dcterms:created xsi:type="dcterms:W3CDTF">2015-06-26T10:58:42Z</dcterms:created>
  <dcterms:modified xsi:type="dcterms:W3CDTF">2015-11-09T06:56:06Z</dcterms:modified>
</cp:coreProperties>
</file>